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wasakimitsuhiro/Desktop/"/>
    </mc:Choice>
  </mc:AlternateContent>
  <xr:revisionPtr revIDLastSave="0" documentId="13_ncr:1_{6A3D8027-941E-E54E-9014-030A79F45DBC}" xr6:coauthVersionLast="47" xr6:coauthVersionMax="47" xr10:uidLastSave="{00000000-0000-0000-0000-000000000000}"/>
  <bookViews>
    <workbookView xWindow="240" yWindow="500" windowWidth="28300" windowHeight="16380" activeTab="1" xr2:uid="{29208625-509B-3342-808B-12E80836575A}"/>
  </bookViews>
  <sheets>
    <sheet name="invoiceテンプレート" sheetId="1" r:id="rId1"/>
    <sheet name="入力用シート" sheetId="2" r:id="rId2"/>
  </sheets>
  <definedNames>
    <definedName name="_Hlk113040169" localSheetId="0">invoiceテンプレート!$A$40</definedName>
    <definedName name="_Hlk525685568" localSheetId="0">invoiceテンプレート!$A$9</definedName>
    <definedName name="_Hlk525687321" localSheetId="0">invoiceテンプレート!$A$17</definedName>
    <definedName name="_Hlk527377499" localSheetId="0">invoiceテンプレート!$A$11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7" i="1" l="1"/>
  <c r="A13" i="1"/>
  <c r="B52" i="1"/>
  <c r="B51" i="1"/>
  <c r="A12" i="1"/>
  <c r="C50" i="1" l="1"/>
  <c r="D59" i="2"/>
  <c r="D53" i="1" s="1"/>
  <c r="C59" i="2"/>
  <c r="C53" i="1" s="1"/>
  <c r="D6" i="1"/>
  <c r="E24" i="1"/>
  <c r="F24" i="1" s="1"/>
  <c r="E26" i="1"/>
  <c r="F26" i="1" s="1"/>
  <c r="E28" i="1"/>
  <c r="F28" i="1" s="1"/>
  <c r="E30" i="1"/>
  <c r="F30" i="1" s="1"/>
  <c r="E32" i="1"/>
  <c r="F32" i="1" s="1"/>
  <c r="E34" i="1"/>
  <c r="F34" i="1" s="1"/>
  <c r="E36" i="1"/>
  <c r="F36" i="1" s="1"/>
  <c r="E38" i="1"/>
  <c r="F38" i="1" s="1"/>
  <c r="E40" i="1"/>
  <c r="F40" i="1" s="1"/>
  <c r="E42" i="1"/>
  <c r="F42" i="1" s="1"/>
  <c r="E44" i="1"/>
  <c r="F44" i="1" s="1"/>
  <c r="E46" i="1"/>
  <c r="F46" i="1" s="1"/>
  <c r="E48" i="1"/>
  <c r="F48" i="1" s="1"/>
  <c r="E50" i="1"/>
  <c r="F50" i="1" s="1"/>
  <c r="E22" i="1"/>
  <c r="F22" i="1" s="1"/>
  <c r="C24" i="1"/>
  <c r="C26" i="1"/>
  <c r="C28" i="1"/>
  <c r="C30" i="1"/>
  <c r="C32" i="1"/>
  <c r="C34" i="1"/>
  <c r="C36" i="1"/>
  <c r="C38" i="1"/>
  <c r="C40" i="1"/>
  <c r="C42" i="1"/>
  <c r="C44" i="1"/>
  <c r="C46" i="1"/>
  <c r="C48" i="1"/>
  <c r="C22" i="1"/>
  <c r="A24" i="1"/>
  <c r="A26" i="1"/>
  <c r="A28" i="1"/>
  <c r="A30" i="1"/>
  <c r="A32" i="1"/>
  <c r="A34" i="1"/>
  <c r="A36" i="1"/>
  <c r="A38" i="1"/>
  <c r="A40" i="1"/>
  <c r="A42" i="1"/>
  <c r="A44" i="1"/>
  <c r="A46" i="1"/>
  <c r="A48" i="1"/>
  <c r="A50" i="1"/>
  <c r="A22" i="1"/>
  <c r="B50" i="1"/>
  <c r="B49" i="1"/>
  <c r="B48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0" i="1"/>
  <c r="B29" i="1"/>
  <c r="B31" i="1"/>
  <c r="B28" i="1"/>
  <c r="B27" i="1"/>
  <c r="B26" i="1"/>
  <c r="B25" i="1"/>
  <c r="B24" i="1"/>
  <c r="B23" i="1"/>
  <c r="B22" i="1"/>
  <c r="A17" i="1"/>
  <c r="A14" i="1"/>
  <c r="A16" i="1"/>
  <c r="A11" i="1"/>
  <c r="D11" i="1"/>
  <c r="D10" i="1"/>
  <c r="A10" i="1"/>
  <c r="A8" i="1"/>
  <c r="D3" i="1"/>
  <c r="A3" i="1"/>
  <c r="A9" i="1"/>
  <c r="A6" i="1"/>
  <c r="A55" i="1"/>
  <c r="A2" i="1"/>
  <c r="A1" i="1"/>
  <c r="F53" i="1" l="1"/>
</calcChain>
</file>

<file path=xl/sharedStrings.xml><?xml version="1.0" encoding="utf-8"?>
<sst xmlns="http://schemas.openxmlformats.org/spreadsheetml/2006/main" count="100" uniqueCount="99">
  <si>
    <t>2-8-14 WILL Kichijouji203, NAKACHO, MUSASHINO-SHI, TOKYO, JAPAN</t>
  </si>
  <si>
    <t>Fresh GREATER AMBERJACK</t>
  </si>
  <si>
    <t>14-17</t>
  </si>
  <si>
    <t>18-19</t>
  </si>
  <si>
    <t>20-22</t>
  </si>
  <si>
    <t>Fresh RED SEABREAM</t>
  </si>
  <si>
    <t>23-24</t>
  </si>
  <si>
    <t>Fresh JAPANESE AMBERJACK</t>
  </si>
  <si>
    <t xml:space="preserve">Fresh ALFONSINO ROUND </t>
  </si>
  <si>
    <t>26-28</t>
  </si>
  <si>
    <t xml:space="preserve">Fresh SHORT-SPINED SEA URCHIN </t>
  </si>
  <si>
    <t>Fresh THORNY HEAD</t>
  </si>
  <si>
    <t>31-33</t>
  </si>
  <si>
    <t>Fresh OYSTER</t>
  </si>
  <si>
    <t>Fresh AYU</t>
  </si>
  <si>
    <t>Fresh PINK SHRIMP</t>
  </si>
  <si>
    <t>Fresh PACIFIC SAURY </t>
  </si>
  <si>
    <t>TOTAL</t>
  </si>
  <si>
    <t xml:space="preserve">Kenta Osuga                                                                                                       </t>
  </si>
  <si>
    <r>
      <t xml:space="preserve">                                                                                   </t>
    </r>
    <r>
      <rPr>
        <sz val="12"/>
        <color rgb="FF000000"/>
        <rFont val="ヒラギノ角ゴ ProN W3"/>
        <family val="2"/>
        <charset val="128"/>
      </rPr>
      <t xml:space="preserve">  </t>
    </r>
  </si>
  <si>
    <t>ORLANDO JAPAN CO., LTD</t>
    <phoneticPr fontId="5"/>
  </si>
  <si>
    <t>ITEM NO.</t>
    <phoneticPr fontId="5"/>
  </si>
  <si>
    <r>
      <rPr>
        <u/>
        <sz val="36"/>
        <color rgb="FF000000"/>
        <rFont val="ヒラギノ角ゴ ProN W3"/>
        <family val="2"/>
        <charset val="128"/>
      </rPr>
      <t>I N V O I C E　</t>
    </r>
    <r>
      <rPr>
        <sz val="36"/>
        <color rgb="FF000000"/>
        <rFont val="ヒラギノ角ゴ ProN W3"/>
        <family val="2"/>
        <charset val="128"/>
      </rPr>
      <t>　　　</t>
    </r>
    <phoneticPr fontId="5"/>
  </si>
  <si>
    <t>QUANTITY
(CS)</t>
    <phoneticPr fontId="5"/>
  </si>
  <si>
    <t>Weight
(KG)</t>
    <phoneticPr fontId="5"/>
  </si>
  <si>
    <t>Unit Price
(YJP/ KG)</t>
    <phoneticPr fontId="5"/>
  </si>
  <si>
    <t>AMOUNT
(YJP)</t>
    <phoneticPr fontId="5"/>
  </si>
  <si>
    <t>項目</t>
    <rPh sb="0" eb="2">
      <t>コウモク</t>
    </rPh>
    <phoneticPr fontId="5"/>
  </si>
  <si>
    <t>会社名</t>
    <rPh sb="0" eb="3">
      <t>カイセィア</t>
    </rPh>
    <phoneticPr fontId="5"/>
  </si>
  <si>
    <t>住所</t>
    <rPh sb="0" eb="2">
      <t>ジュウセィオ</t>
    </rPh>
    <phoneticPr fontId="5"/>
  </si>
  <si>
    <t>81-50-6868-2744</t>
    <phoneticPr fontId="5"/>
  </si>
  <si>
    <t>電話番号</t>
    <rPh sb="0" eb="4">
      <t>デンワ</t>
    </rPh>
    <phoneticPr fontId="5"/>
  </si>
  <si>
    <t>FAX番号</t>
    <rPh sb="3" eb="5">
      <t>バンゴウ</t>
    </rPh>
    <phoneticPr fontId="5"/>
  </si>
  <si>
    <t>81-163-62-2644</t>
    <phoneticPr fontId="5"/>
  </si>
  <si>
    <t>ORD20221020T</t>
    <phoneticPr fontId="5"/>
  </si>
  <si>
    <t>出荷日</t>
    <rPh sb="0" eb="3">
      <t>シュッカ</t>
    </rPh>
    <phoneticPr fontId="5"/>
  </si>
  <si>
    <t>輸入者情報</t>
    <rPh sb="0" eb="3">
      <t>ユニュウ</t>
    </rPh>
    <rPh sb="3" eb="5">
      <t>ジョウホウ</t>
    </rPh>
    <phoneticPr fontId="5"/>
  </si>
  <si>
    <t>輸入者住所</t>
    <rPh sb="0" eb="1">
      <t>ユニュウ</t>
    </rPh>
    <rPh sb="3" eb="5">
      <t>ジュウセィオ</t>
    </rPh>
    <phoneticPr fontId="5"/>
  </si>
  <si>
    <t>26 Kim Ma Thuong Street,Cong Vi Ward, Ba Dinh Distriot,Hanoi City Vietnam</t>
  </si>
  <si>
    <t>none</t>
    <phoneticPr fontId="5"/>
  </si>
  <si>
    <t>支払い方法</t>
    <rPh sb="0" eb="2">
      <t>シハライ</t>
    </rPh>
    <phoneticPr fontId="5"/>
  </si>
  <si>
    <t>T/T in Advance</t>
    <phoneticPr fontId="5"/>
  </si>
  <si>
    <t>貨物の輸送方法</t>
    <phoneticPr fontId="5"/>
  </si>
  <si>
    <t>JL751</t>
    <phoneticPr fontId="5"/>
  </si>
  <si>
    <t>AWB追跡番号</t>
    <phoneticPr fontId="5"/>
  </si>
  <si>
    <t>.</t>
    <phoneticPr fontId="5"/>
  </si>
  <si>
    <t>VIETNAM</t>
  </si>
  <si>
    <t>JAPAN</t>
    <phoneticPr fontId="5"/>
  </si>
  <si>
    <t>NARITA INTERNATIONAL AIRPORT</t>
    <phoneticPr fontId="5"/>
  </si>
  <si>
    <t>NOI BAI INTERNATIONAL AIRPORT</t>
    <phoneticPr fontId="5"/>
  </si>
  <si>
    <t>Transport Detail</t>
    <phoneticPr fontId="5"/>
  </si>
  <si>
    <t>取引条件</t>
    <rPh sb="0" eb="2">
      <t>トリヒキ</t>
    </rPh>
    <rPh sb="2" eb="4">
      <t>ジョウケn</t>
    </rPh>
    <phoneticPr fontId="5"/>
  </si>
  <si>
    <t xml:space="preserve">FOB </t>
    <phoneticPr fontId="5"/>
  </si>
  <si>
    <t>ケース数</t>
    <rPh sb="3" eb="4">
      <t>スウ</t>
    </rPh>
    <phoneticPr fontId="5"/>
  </si>
  <si>
    <t>重さ（kg）</t>
    <rPh sb="0" eb="1">
      <t>オモサ</t>
    </rPh>
    <phoneticPr fontId="5"/>
  </si>
  <si>
    <t>単価（円）</t>
    <rPh sb="0" eb="2">
      <t>タンカ</t>
    </rPh>
    <rPh sb="3" eb="4">
      <t>エn</t>
    </rPh>
    <phoneticPr fontId="5"/>
  </si>
  <si>
    <t>DIMENSION</t>
    <phoneticPr fontId="5"/>
  </si>
  <si>
    <t>学名</t>
    <rPh sb="0" eb="2">
      <t>ガクメイ</t>
    </rPh>
    <phoneticPr fontId="5"/>
  </si>
  <si>
    <t>Thunnus thynnus</t>
    <phoneticPr fontId="5"/>
  </si>
  <si>
    <t>箱番号</t>
    <rPh sb="0" eb="3">
      <t>ハコ</t>
    </rPh>
    <phoneticPr fontId="5"/>
  </si>
  <si>
    <t>Seriola dumerili</t>
    <phoneticPr fontId="5"/>
  </si>
  <si>
    <t>Pseudocaranx dentex</t>
    <phoneticPr fontId="5"/>
  </si>
  <si>
    <t>Pleuronectes herzensteini</t>
    <phoneticPr fontId="5"/>
  </si>
  <si>
    <t>Pagrus major</t>
    <phoneticPr fontId="5"/>
  </si>
  <si>
    <t>Seriola quinqueradiata</t>
    <phoneticPr fontId="5"/>
  </si>
  <si>
    <t>Beryx splendens</t>
    <phoneticPr fontId="5"/>
  </si>
  <si>
    <t>Patinopecten yessoensis</t>
    <phoneticPr fontId="5"/>
  </si>
  <si>
    <t>Strongylocentrotus intermedius</t>
    <phoneticPr fontId="5"/>
  </si>
  <si>
    <t>Sebastolobus macrochir</t>
    <phoneticPr fontId="5"/>
  </si>
  <si>
    <t>Crassostrea gigas</t>
    <phoneticPr fontId="5"/>
  </si>
  <si>
    <t>Plecoglossus altivelis</t>
    <phoneticPr fontId="5"/>
  </si>
  <si>
    <t>Pandalus eous</t>
    <phoneticPr fontId="5"/>
  </si>
  <si>
    <t>Cololabis saira </t>
    <phoneticPr fontId="5"/>
  </si>
  <si>
    <r>
      <t>Fresh</t>
    </r>
    <r>
      <rPr>
        <sz val="12"/>
        <color theme="1"/>
        <rFont val="ヒラギノ角ゴ ProN W3"/>
        <family val="2"/>
        <charset val="128"/>
      </rPr>
      <t xml:space="preserve"> PACIFIC BLUEFIN TUNA</t>
    </r>
  </si>
  <si>
    <r>
      <t>Fresh</t>
    </r>
    <r>
      <rPr>
        <sz val="12"/>
        <color theme="1"/>
        <rFont val="ヒラギノ角ゴ ProN W3"/>
        <family val="2"/>
        <charset val="128"/>
      </rPr>
      <t xml:space="preserve"> PACIFIC BLUEFIN TUNA FILLET</t>
    </r>
    <phoneticPr fontId="5"/>
  </si>
  <si>
    <r>
      <t xml:space="preserve">Fresh </t>
    </r>
    <r>
      <rPr>
        <sz val="12"/>
        <color theme="1"/>
        <rFont val="ヒラギノ角ゴ ProN W3"/>
        <family val="2"/>
        <charset val="128"/>
      </rPr>
      <t>TREVALLY</t>
    </r>
  </si>
  <si>
    <r>
      <t>Fresh</t>
    </r>
    <r>
      <rPr>
        <sz val="12"/>
        <color theme="1"/>
        <rFont val="ヒラギノ角ゴ ProN W3"/>
        <family val="2"/>
        <charset val="128"/>
      </rPr>
      <t xml:space="preserve"> BROWN SOLE</t>
    </r>
  </si>
  <si>
    <r>
      <t>Fresh</t>
    </r>
    <r>
      <rPr>
        <sz val="12"/>
        <color theme="1"/>
        <rFont val="ヒラギノ角ゴ ProN W3"/>
        <family val="2"/>
        <charset val="128"/>
      </rPr>
      <t xml:space="preserve"> COMMON SCALLOP</t>
    </r>
  </si>
  <si>
    <t>インボイス番号</t>
    <rPh sb="5" eb="7">
      <t>バンゴウ</t>
    </rPh>
    <phoneticPr fontId="5"/>
  </si>
  <si>
    <t>入力例（全て英語表記）</t>
    <rPh sb="0" eb="3">
      <t>ニュウリョク</t>
    </rPh>
    <rPh sb="4" eb="5">
      <t>スベテ</t>
    </rPh>
    <rPh sb="6" eb="10">
      <t>エイゴヘ</t>
    </rPh>
    <phoneticPr fontId="5"/>
  </si>
  <si>
    <t>Oct. 15. 2022</t>
    <phoneticPr fontId="5"/>
  </si>
  <si>
    <t>魚種名</t>
    <rPh sb="0" eb="2">
      <t>gy</t>
    </rPh>
    <rPh sb="2" eb="3">
      <t>m</t>
    </rPh>
    <phoneticPr fontId="5"/>
  </si>
  <si>
    <t>合計</t>
    <rPh sb="0" eb="2">
      <t>ゴウケイ</t>
    </rPh>
    <phoneticPr fontId="5"/>
  </si>
  <si>
    <t>※サインを必ず変更してください※</t>
    <rPh sb="4" eb="5">
      <t>カナラズ</t>
    </rPh>
    <rPh sb="6" eb="8">
      <t>ヘンコウ</t>
    </rPh>
    <phoneticPr fontId="5"/>
  </si>
  <si>
    <t>※こちらの赤文字は削除願います※</t>
    <rPh sb="5" eb="8">
      <t>アカ</t>
    </rPh>
    <rPh sb="9" eb="12">
      <t>サクゼィオ</t>
    </rPh>
    <phoneticPr fontId="5"/>
  </si>
  <si>
    <t>2-7</t>
    <phoneticPr fontId="5"/>
  </si>
  <si>
    <t>7-13</t>
    <phoneticPr fontId="5"/>
  </si>
  <si>
    <t>輸送契約No.</t>
    <rPh sb="0" eb="4">
      <t>ユソウ</t>
    </rPh>
    <phoneticPr fontId="5"/>
  </si>
  <si>
    <t>インボイス作成日</t>
    <rPh sb="0" eb="2">
      <t>インボイス</t>
    </rPh>
    <rPh sb="5" eb="8">
      <t>サクセイ</t>
    </rPh>
    <phoneticPr fontId="5"/>
  </si>
  <si>
    <t>輸出国</t>
    <rPh sb="0" eb="2">
      <t>ユシュテゥ</t>
    </rPh>
    <phoneticPr fontId="5"/>
  </si>
  <si>
    <t>輸入国</t>
    <rPh sb="0" eb="2">
      <t>ユニュウ</t>
    </rPh>
    <phoneticPr fontId="5"/>
  </si>
  <si>
    <t>積込港</t>
    <rPh sb="0" eb="1">
      <t>シュッパテゥ</t>
    </rPh>
    <rPh sb="2" eb="4">
      <t>クウコウ</t>
    </rPh>
    <phoneticPr fontId="5"/>
  </si>
  <si>
    <t>荷卸港</t>
    <rPh sb="0" eb="2">
      <t>トウチャク</t>
    </rPh>
    <rPh sb="2" eb="4">
      <t>クウコウ</t>
    </rPh>
    <phoneticPr fontId="5"/>
  </si>
  <si>
    <t>SAKANAYA INVESTMENT AND TRADE SERVICE COMPANY LIMITED</t>
    <phoneticPr fontId="5"/>
  </si>
  <si>
    <t>原産国</t>
    <rPh sb="0" eb="3">
      <t>ゲンサンコク</t>
    </rPh>
    <phoneticPr fontId="5"/>
  </si>
  <si>
    <t>japan</t>
    <phoneticPr fontId="5"/>
  </si>
  <si>
    <t>Oct. 20. 2022</t>
    <phoneticPr fontId="5"/>
  </si>
  <si>
    <t>invoice入力用フォーマット</t>
    <rPh sb="7" eb="10">
      <t>ニュウリョク</t>
    </rPh>
    <phoneticPr fontId="5"/>
  </si>
  <si>
    <t>JapanSeafoodClubの運営会社（株式会社Orlando Japan）情報がサンプルで記入されています。
オレンジ色のセルを全て書き換えてinvoiceを完成させてください。
箱番号を追加する場合はinvoice templateの校閲からロックを解除し編集をお願いします。</t>
    <rPh sb="10" eb="11">
      <t>イロ</t>
    </rPh>
    <rPh sb="14" eb="15">
      <t>スベテ</t>
    </rPh>
    <rPh sb="17" eb="21">
      <t>ウンエイガイ</t>
    </rPh>
    <rPh sb="25" eb="27">
      <t>カンセイ</t>
    </rPh>
    <rPh sb="40" eb="42">
      <t>ジョウホウ</t>
    </rPh>
    <rPh sb="48" eb="50">
      <t>キニュウ</t>
    </rPh>
    <rPh sb="93" eb="96">
      <t>ハコ</t>
    </rPh>
    <rPh sb="97" eb="99">
      <t>ツイカ</t>
    </rPh>
    <rPh sb="121" eb="123">
      <t>コウエテゥ</t>
    </rPh>
    <rPh sb="129" eb="131">
      <t>カイゼィオ</t>
    </rPh>
    <rPh sb="132" eb="134">
      <t>ヘンシュウ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</si>
</sst>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2"/>
      <color theme="1"/>
      <name val="游ゴシック"/>
      <family val="2"/>
      <charset val="128"/>
      <scheme val="minor"/>
    </font>
    <font>
      <sz val="11"/>
      <color rgb="FF000000"/>
      <name val="ヒラギノ角ゴ ProN W3"/>
      <family val="2"/>
      <charset val="128"/>
    </font>
    <font>
      <sz val="12"/>
      <color rgb="FF000000"/>
      <name val="ヒラギノ角ゴ ProN W3"/>
      <family val="2"/>
      <charset val="128"/>
    </font>
    <font>
      <u/>
      <sz val="24"/>
      <color rgb="FF000000"/>
      <name val="ヒラギノ角ゴ ProN W3"/>
      <family val="2"/>
      <charset val="128"/>
    </font>
    <font>
      <sz val="7"/>
      <color rgb="FF000000"/>
      <name val="ヒラギノ角ゴ ProN W3"/>
      <family val="2"/>
      <charset val="128"/>
    </font>
    <font>
      <sz val="6"/>
      <name val="游ゴシック"/>
      <family val="2"/>
      <charset val="128"/>
      <scheme val="minor"/>
    </font>
    <font>
      <sz val="24"/>
      <color rgb="FF000000"/>
      <name val="ヒラギノ角ゴ ProN W3"/>
      <family val="2"/>
      <charset val="128"/>
    </font>
    <font>
      <sz val="36"/>
      <color rgb="FF000000"/>
      <name val="ヒラギノ角ゴ ProN W3"/>
      <family val="2"/>
      <charset val="128"/>
    </font>
    <font>
      <u/>
      <sz val="36"/>
      <color rgb="FF000000"/>
      <name val="ヒラギノ角ゴ ProN W3"/>
      <family val="2"/>
      <charset val="128"/>
    </font>
    <font>
      <sz val="24"/>
      <color theme="1"/>
      <name val="游ゴシック"/>
      <family val="2"/>
      <charset val="128"/>
      <scheme val="minor"/>
    </font>
    <font>
      <u/>
      <sz val="24"/>
      <color theme="1"/>
      <name val="Times New Roman"/>
      <family val="1"/>
    </font>
    <font>
      <sz val="24"/>
      <color theme="1"/>
      <name val="ヒラギノ角ゴ ProN W3"/>
      <family val="2"/>
      <charset val="128"/>
    </font>
    <font>
      <b/>
      <sz val="16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12"/>
      <color theme="1"/>
      <name val="ヒラギノ角ゴ ProN W3"/>
      <family val="2"/>
      <charset val="128"/>
    </font>
    <font>
      <sz val="16"/>
      <color rgb="FFFF0000"/>
      <name val="游ゴシック"/>
      <family val="2"/>
      <charset val="128"/>
      <scheme val="minor"/>
    </font>
    <font>
      <sz val="24"/>
      <color theme="1"/>
      <name val="ヒラギノ角ゴ StdN W8"/>
      <family val="2"/>
      <charset val="128"/>
    </font>
    <font>
      <sz val="14"/>
      <color theme="1"/>
      <name val="ヒラギノ角ゴ ProN W3"/>
      <family val="2"/>
      <charset val="128"/>
    </font>
    <font>
      <sz val="14"/>
      <color theme="1"/>
      <name val="ヒラギノ角ゴ StdN W8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slantDashDot">
        <color auto="1"/>
      </left>
      <right style="slantDashDot">
        <color auto="1"/>
      </right>
      <top style="slantDashDot">
        <color auto="1"/>
      </top>
      <bottom style="slantDashDot">
        <color auto="1"/>
      </bottom>
      <diagonal/>
    </border>
    <border>
      <left style="slantDashDot">
        <color auto="1"/>
      </left>
      <right/>
      <top style="slantDashDot">
        <color auto="1"/>
      </top>
      <bottom style="slantDashDot">
        <color auto="1"/>
      </bottom>
      <diagonal/>
    </border>
    <border>
      <left/>
      <right/>
      <top style="slantDashDot">
        <color auto="1"/>
      </top>
      <bottom style="slantDashDot">
        <color auto="1"/>
      </bottom>
      <diagonal/>
    </border>
    <border>
      <left/>
      <right style="slantDashDot">
        <color auto="1"/>
      </right>
      <top style="slantDashDot">
        <color auto="1"/>
      </top>
      <bottom style="slantDashDot">
        <color auto="1"/>
      </bottom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0" fillId="0" borderId="0" xfId="0" applyFont="1">
      <alignment vertical="center"/>
    </xf>
    <xf numFmtId="0" fontId="12" fillId="0" borderId="4" xfId="0" applyFont="1" applyBorder="1" applyAlignment="1">
      <alignment vertical="center" wrapText="1"/>
    </xf>
    <xf numFmtId="0" fontId="12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vertical="center" wrapText="1"/>
    </xf>
    <xf numFmtId="0" fontId="14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10" xfId="0" applyFont="1" applyBorder="1" applyAlignment="1">
      <alignment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15" fillId="3" borderId="5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vertical="center" wrapText="1"/>
    </xf>
    <xf numFmtId="0" fontId="15" fillId="3" borderId="5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vertical="center" wrapText="1"/>
    </xf>
    <xf numFmtId="0" fontId="15" fillId="3" borderId="4" xfId="0" applyFont="1" applyFill="1" applyBorder="1" applyAlignment="1">
      <alignment vertical="center" wrapText="1"/>
    </xf>
    <xf numFmtId="0" fontId="15" fillId="0" borderId="4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3" fontId="13" fillId="0" borderId="8" xfId="0" applyNumberFormat="1" applyFont="1" applyBorder="1" applyAlignment="1">
      <alignment horizontal="center" vertical="center" wrapText="1"/>
    </xf>
    <xf numFmtId="3" fontId="13" fillId="0" borderId="9" xfId="0" applyNumberFormat="1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3" fontId="13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3" fontId="15" fillId="0" borderId="8" xfId="0" applyNumberFormat="1" applyFont="1" applyFill="1" applyBorder="1" applyAlignment="1">
      <alignment horizontal="center" vertical="center" wrapText="1"/>
    </xf>
    <xf numFmtId="3" fontId="15" fillId="0" borderId="9" xfId="0" applyNumberFormat="1" applyFont="1" applyFill="1" applyBorder="1" applyAlignment="1">
      <alignment horizontal="center" vertical="center" wrapText="1"/>
    </xf>
    <xf numFmtId="4" fontId="15" fillId="0" borderId="8" xfId="0" applyNumberFormat="1" applyFont="1" applyFill="1" applyBorder="1" applyAlignment="1">
      <alignment horizontal="center" vertical="center" wrapText="1"/>
    </xf>
    <xf numFmtId="4" fontId="15" fillId="0" borderId="9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3" borderId="11" xfId="0" applyFont="1" applyFill="1" applyBorder="1" applyAlignment="1">
      <alignment horizontal="left" vertical="center"/>
    </xf>
    <xf numFmtId="14" fontId="15" fillId="3" borderId="11" xfId="0" applyNumberFormat="1" applyFont="1" applyFill="1" applyBorder="1" applyAlignment="1">
      <alignment horizontal="left" vertical="center"/>
    </xf>
    <xf numFmtId="0" fontId="15" fillId="3" borderId="1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3" fontId="15" fillId="3" borderId="8" xfId="0" applyNumberFormat="1" applyFont="1" applyFill="1" applyBorder="1" applyAlignment="1">
      <alignment horizontal="center" vertical="center" wrapText="1"/>
    </xf>
    <xf numFmtId="3" fontId="15" fillId="3" borderId="9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861533</xdr:colOff>
      <xdr:row>55</xdr:row>
      <xdr:rowOff>472557</xdr:rowOff>
    </xdr:from>
    <xdr:to>
      <xdr:col>5</xdr:col>
      <xdr:colOff>1750533</xdr:colOff>
      <xdr:row>59</xdr:row>
      <xdr:rowOff>234211</xdr:rowOff>
    </xdr:to>
    <xdr:pic>
      <xdr:nvPicPr>
        <xdr:cNvPr id="2" name="図 1" descr="テキスト, 手紙&#10;&#10;自動的に生成された説明">
          <a:extLst>
            <a:ext uri="{FF2B5EF4-FFF2-40B4-BE49-F238E27FC236}">
              <a16:creationId xmlns:a16="http://schemas.microsoft.com/office/drawing/2014/main" id="{C1294B14-B6F9-8941-B5FA-93BE39A1EC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7580" y="17647092"/>
          <a:ext cx="4610395" cy="1016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EFD1F-7813-E243-8E9E-587A649962B3}">
  <dimension ref="A1:F60"/>
  <sheetViews>
    <sheetView view="pageLayout" zoomScale="86" zoomScaleNormal="100" zoomScalePageLayoutView="86" workbookViewId="0">
      <selection activeCell="A12" sqref="A12"/>
    </sheetView>
  </sheetViews>
  <sheetFormatPr baseColWidth="10" defaultRowHeight="20"/>
  <cols>
    <col min="1" max="1" width="15.7109375" customWidth="1"/>
    <col min="2" max="2" width="44.7109375" customWidth="1"/>
    <col min="3" max="6" width="20.85546875" customWidth="1"/>
  </cols>
  <sheetData>
    <row r="1" spans="1:6" ht="38">
      <c r="A1" s="4" t="str">
        <f>入力用シート!B7</f>
        <v>ORLANDO JAPAN CO., LTD</v>
      </c>
    </row>
    <row r="2" spans="1:6" ht="38">
      <c r="A2" s="5" t="str">
        <f>入力用シート!B8</f>
        <v>2-8-14 WILL Kichijouji203, NAKACHO, MUSASHINO-SHI, TOKYO, JAPAN</v>
      </c>
    </row>
    <row r="3" spans="1:6" ht="40">
      <c r="A3" s="5" t="str">
        <f>"TEL: "&amp;入力用シート!B9</f>
        <v>TEL: 81-50-6868-2744</v>
      </c>
      <c r="B3" s="6"/>
      <c r="D3" s="5" t="str">
        <f>"FAX: "&amp;入力用シート!B10</f>
        <v>FAX: 81-163-62-2644</v>
      </c>
    </row>
    <row r="4" spans="1:6">
      <c r="A4" s="1"/>
    </row>
    <row r="5" spans="1:6" ht="57">
      <c r="A5" s="32" t="s">
        <v>22</v>
      </c>
      <c r="B5" s="32"/>
      <c r="C5" s="32"/>
      <c r="D5" s="32"/>
      <c r="E5" s="32"/>
      <c r="F5" s="32"/>
    </row>
    <row r="6" spans="1:6" ht="26" customHeight="1">
      <c r="A6" s="7" t="str">
        <f>"INVOICE NO."&amp;入力用シート!B11</f>
        <v>INVOICE NO.ORD20221020T</v>
      </c>
      <c r="B6" s="6"/>
      <c r="D6" s="7" t="str">
        <f>"DATE:"&amp;入力用シート!B13</f>
        <v>DATE:Oct. 15. 2022</v>
      </c>
    </row>
    <row r="7" spans="1:6" ht="26" customHeight="1">
      <c r="A7" s="5"/>
      <c r="B7" s="6"/>
    </row>
    <row r="8" spans="1:6" ht="26" customHeight="1">
      <c r="A8" s="7" t="str">
        <f>"Buyers: "&amp;入力用シート!B14</f>
        <v>Buyers: SAKANAYA INVESTMENT AND TRADE SERVICE COMPANY LIMITED</v>
      </c>
      <c r="B8" s="6"/>
    </row>
    <row r="9" spans="1:6" ht="26" customHeight="1">
      <c r="A9" s="5" t="str">
        <f>入力用シート!B15</f>
        <v>26 Kim Ma Thuong Street,Cong Vi Ward, Ba Dinh Distriot,Hanoi City Vietnam</v>
      </c>
      <c r="B9" s="6"/>
    </row>
    <row r="10" spans="1:6" ht="26" customHeight="1">
      <c r="A10" s="7" t="str">
        <f>"Contract No: "&amp;入力用シート!B16</f>
        <v>Contract No: none</v>
      </c>
      <c r="B10" s="6"/>
      <c r="D10" s="7" t="str">
        <f>"Payment: "&amp;入力用シート!B17</f>
        <v>Payment: T/T in Advance</v>
      </c>
    </row>
    <row r="11" spans="1:6" ht="26" customHeight="1">
      <c r="A11" s="8" t="str">
        <f>"Shipped per: "&amp;入力用シート!B18</f>
        <v>Shipped per: JL751</v>
      </c>
      <c r="B11" s="6"/>
      <c r="D11" s="8" t="str">
        <f>"AWB NO: "&amp;入力用シート!B19</f>
        <v>AWB NO: .</v>
      </c>
    </row>
    <row r="12" spans="1:6" ht="26" customHeight="1">
      <c r="A12" s="7" t="str">
        <f>"On or about: "&amp;入力用シート!B12</f>
        <v>On or about: Oct. 20. 2022</v>
      </c>
      <c r="B12" s="6"/>
    </row>
    <row r="13" spans="1:6" ht="26" customHeight="1">
      <c r="A13" s="7" t="str">
        <f>"From:"&amp;入力用シート!B20&amp;", "&amp;入力用シート!B21</f>
        <v>From:NARITA INTERNATIONAL AIRPORT, JAPAN</v>
      </c>
      <c r="B13" s="6"/>
    </row>
    <row r="14" spans="1:6" ht="26" customHeight="1">
      <c r="A14" s="7" t="str">
        <f>"TO:"&amp;入力用シート!B22&amp;", "&amp;入力用シート!B23</f>
        <v>TO:NOI BAI INTERNATIONAL AIRPORT, VIETNAM</v>
      </c>
      <c r="B14" s="6"/>
    </row>
    <row r="15" spans="1:6" ht="26" customHeight="1">
      <c r="A15" s="7" t="s">
        <v>50</v>
      </c>
      <c r="B15" s="6"/>
    </row>
    <row r="16" spans="1:6" ht="26" customHeight="1">
      <c r="A16" s="9" t="str">
        <f>入力用シート!B18&amp;":"&amp;入力用シート!B20&amp;"→"&amp;入力用シート!B22</f>
        <v>JL751:NARITA INTERNATIONAL AIRPORT→NOI BAI INTERNATIONAL AIRPORT</v>
      </c>
      <c r="B16" s="6"/>
    </row>
    <row r="17" spans="1:6" ht="26" customHeight="1">
      <c r="A17" s="7" t="str">
        <f>"Trade terms: "&amp;入力用シート!B24</f>
        <v xml:space="preserve">Trade terms: FOB </v>
      </c>
      <c r="B17" s="6"/>
    </row>
    <row r="18" spans="1:6" ht="21" thickBot="1">
      <c r="A18" s="2"/>
    </row>
    <row r="19" spans="1:6" ht="18" customHeight="1">
      <c r="A19" s="33" t="s">
        <v>21</v>
      </c>
      <c r="B19" s="33" t="s">
        <v>56</v>
      </c>
      <c r="C19" s="33" t="s">
        <v>23</v>
      </c>
      <c r="D19" s="33" t="s">
        <v>24</v>
      </c>
      <c r="E19" s="36" t="s">
        <v>25</v>
      </c>
      <c r="F19" s="33" t="s">
        <v>26</v>
      </c>
    </row>
    <row r="20" spans="1:6" ht="18" customHeight="1">
      <c r="A20" s="34"/>
      <c r="B20" s="34"/>
      <c r="C20" s="34"/>
      <c r="D20" s="34"/>
      <c r="E20" s="37"/>
      <c r="F20" s="34"/>
    </row>
    <row r="21" spans="1:6" ht="18" customHeight="1" thickBot="1">
      <c r="A21" s="35"/>
      <c r="B21" s="35"/>
      <c r="C21" s="35"/>
      <c r="D21" s="35"/>
      <c r="E21" s="38"/>
      <c r="F21" s="35"/>
    </row>
    <row r="22" spans="1:6" s="10" customFormat="1" ht="21" customHeight="1">
      <c r="A22" s="33">
        <f>入力用シート!A29</f>
        <v>1</v>
      </c>
      <c r="B22" s="18" t="str">
        <f>入力用シート!B29</f>
        <v>Fresh PACIFIC BLUEFIN TUNA</v>
      </c>
      <c r="C22" s="39" t="str">
        <f>入力用シート!C29&amp;"C/S"</f>
        <v>1C/S</v>
      </c>
      <c r="D22" s="41">
        <v>70</v>
      </c>
      <c r="E22" s="43">
        <f>入力用シート!E29</f>
        <v>5265</v>
      </c>
      <c r="F22" s="45">
        <f>D22*E22</f>
        <v>368550</v>
      </c>
    </row>
    <row r="23" spans="1:6" s="10" customFormat="1" ht="21" customHeight="1" thickBot="1">
      <c r="A23" s="35"/>
      <c r="B23" s="19" t="str">
        <f>"-"&amp;入力用シート!B30</f>
        <v>-Thunnus thynnus</v>
      </c>
      <c r="C23" s="40"/>
      <c r="D23" s="42"/>
      <c r="E23" s="44"/>
      <c r="F23" s="46"/>
    </row>
    <row r="24" spans="1:6" s="10" customFormat="1" ht="21" customHeight="1">
      <c r="A24" s="33" t="str">
        <f>入力用シート!A31</f>
        <v>2-7</v>
      </c>
      <c r="B24" s="11" t="str">
        <f>入力用シート!B31</f>
        <v>Fresh PACIFIC BLUEFIN TUNA FILLET</v>
      </c>
      <c r="C24" s="39" t="str">
        <f>入力用シート!C31&amp;"C/S"</f>
        <v>5C/S</v>
      </c>
      <c r="D24" s="41">
        <v>15</v>
      </c>
      <c r="E24" s="43">
        <f>入力用シート!E31</f>
        <v>15100</v>
      </c>
      <c r="F24" s="45">
        <f t="shared" ref="F24" si="0">D24*E24</f>
        <v>226500</v>
      </c>
    </row>
    <row r="25" spans="1:6" s="10" customFormat="1" ht="21" customHeight="1" thickBot="1">
      <c r="A25" s="35"/>
      <c r="B25" s="19" t="str">
        <f>"-"&amp;入力用シート!B32</f>
        <v>-Thunnus thynnus</v>
      </c>
      <c r="C25" s="40"/>
      <c r="D25" s="42"/>
      <c r="E25" s="44"/>
      <c r="F25" s="46"/>
    </row>
    <row r="26" spans="1:6" s="10" customFormat="1" ht="21" customHeight="1">
      <c r="A26" s="33" t="str">
        <f>入力用シート!A33</f>
        <v>7-13</v>
      </c>
      <c r="B26" s="11" t="str">
        <f>入力用シート!B33</f>
        <v>Fresh GREATER AMBERJACK</v>
      </c>
      <c r="C26" s="39" t="str">
        <f>入力用シート!C33&amp;"C/S"</f>
        <v>7C/S</v>
      </c>
      <c r="D26" s="41">
        <v>21</v>
      </c>
      <c r="E26" s="43">
        <f>入力用シート!E33</f>
        <v>4105</v>
      </c>
      <c r="F26" s="45">
        <f t="shared" ref="F26" si="1">D26*E26</f>
        <v>86205</v>
      </c>
    </row>
    <row r="27" spans="1:6" s="10" customFormat="1" ht="21" customHeight="1" thickBot="1">
      <c r="A27" s="35"/>
      <c r="B27" s="19" t="str">
        <f>"-"&amp;入力用シート!B34</f>
        <v>-Seriola dumerili</v>
      </c>
      <c r="C27" s="40"/>
      <c r="D27" s="42"/>
      <c r="E27" s="44"/>
      <c r="F27" s="46"/>
    </row>
    <row r="28" spans="1:6" s="10" customFormat="1" ht="21" customHeight="1">
      <c r="A28" s="33" t="str">
        <f>入力用シート!A35</f>
        <v>14-17</v>
      </c>
      <c r="B28" s="11" t="str">
        <f>入力用シート!B35</f>
        <v>Fresh TREVALLY</v>
      </c>
      <c r="C28" s="39" t="str">
        <f>入力用シート!C35&amp;"C/S"</f>
        <v>4C/S</v>
      </c>
      <c r="D28" s="41">
        <v>8</v>
      </c>
      <c r="E28" s="43">
        <f>入力用シート!E35</f>
        <v>4055</v>
      </c>
      <c r="F28" s="45">
        <f t="shared" ref="F28" si="2">D28*E28</f>
        <v>32440</v>
      </c>
    </row>
    <row r="29" spans="1:6" s="10" customFormat="1" ht="21" customHeight="1" thickBot="1">
      <c r="A29" s="35"/>
      <c r="B29" s="19" t="str">
        <f>"-"&amp;入力用シート!B36</f>
        <v>-Pseudocaranx dentex</v>
      </c>
      <c r="C29" s="40"/>
      <c r="D29" s="42"/>
      <c r="E29" s="44"/>
      <c r="F29" s="46"/>
    </row>
    <row r="30" spans="1:6" s="10" customFormat="1" ht="21" customHeight="1">
      <c r="A30" s="33" t="str">
        <f>入力用シート!A37</f>
        <v>18-19</v>
      </c>
      <c r="B30" s="11" t="str">
        <f>入力用シート!B37</f>
        <v>Fresh BROWN SOLE</v>
      </c>
      <c r="C30" s="39" t="str">
        <f>入力用シート!C37&amp;"C/S"</f>
        <v>2C/S</v>
      </c>
      <c r="D30" s="41">
        <v>3</v>
      </c>
      <c r="E30" s="43">
        <f>入力用シート!E37</f>
        <v>4775</v>
      </c>
      <c r="F30" s="45">
        <f t="shared" ref="F30" si="3">D30*E30</f>
        <v>14325</v>
      </c>
    </row>
    <row r="31" spans="1:6" s="10" customFormat="1" ht="21" customHeight="1" thickBot="1">
      <c r="A31" s="35"/>
      <c r="B31" s="19" t="str">
        <f>"-"&amp;入力用シート!B38</f>
        <v>-Pleuronectes herzensteini</v>
      </c>
      <c r="C31" s="40"/>
      <c r="D31" s="42"/>
      <c r="E31" s="44"/>
      <c r="F31" s="46"/>
    </row>
    <row r="32" spans="1:6" s="10" customFormat="1" ht="21" customHeight="1">
      <c r="A32" s="33" t="str">
        <f>入力用シート!A39</f>
        <v>20-22</v>
      </c>
      <c r="B32" s="11" t="str">
        <f>入力用シート!B39</f>
        <v>Fresh RED SEABREAM</v>
      </c>
      <c r="C32" s="39" t="str">
        <f>入力用シート!C39&amp;"C/S"</f>
        <v>3C/S</v>
      </c>
      <c r="D32" s="41">
        <v>15</v>
      </c>
      <c r="E32" s="43">
        <f>入力用シート!E39</f>
        <v>2270</v>
      </c>
      <c r="F32" s="45">
        <f t="shared" ref="F32" si="4">D32*E32</f>
        <v>34050</v>
      </c>
    </row>
    <row r="33" spans="1:6" s="10" customFormat="1" ht="21" customHeight="1" thickBot="1">
      <c r="A33" s="35"/>
      <c r="B33" s="19" t="str">
        <f>"-"&amp;入力用シート!B40</f>
        <v>-Pagrus major</v>
      </c>
      <c r="C33" s="40"/>
      <c r="D33" s="42"/>
      <c r="E33" s="44"/>
      <c r="F33" s="46"/>
    </row>
    <row r="34" spans="1:6" s="10" customFormat="1" ht="21" customHeight="1">
      <c r="A34" s="33" t="str">
        <f>入力用シート!A41</f>
        <v>23-24</v>
      </c>
      <c r="B34" s="11" t="str">
        <f>入力用シート!B41</f>
        <v>Fresh JAPANESE AMBERJACK</v>
      </c>
      <c r="C34" s="39" t="str">
        <f>入力用シート!C41&amp;"C/S"</f>
        <v>2C/S</v>
      </c>
      <c r="D34" s="41">
        <v>6</v>
      </c>
      <c r="E34" s="43">
        <f>入力用シート!E41</f>
        <v>2720</v>
      </c>
      <c r="F34" s="45">
        <f t="shared" ref="F34" si="5">D34*E34</f>
        <v>16320</v>
      </c>
    </row>
    <row r="35" spans="1:6" s="10" customFormat="1" ht="21" customHeight="1" thickBot="1">
      <c r="A35" s="35"/>
      <c r="B35" s="19" t="str">
        <f>"-"&amp;入力用シート!B42</f>
        <v>-Seriola quinqueradiata</v>
      </c>
      <c r="C35" s="40"/>
      <c r="D35" s="42"/>
      <c r="E35" s="44"/>
      <c r="F35" s="46"/>
    </row>
    <row r="36" spans="1:6" s="10" customFormat="1" ht="21" customHeight="1">
      <c r="A36" s="33">
        <f>入力用シート!A43</f>
        <v>25</v>
      </c>
      <c r="B36" s="11" t="str">
        <f>入力用シート!B43</f>
        <v xml:space="preserve">Fresh ALFONSINO ROUND </v>
      </c>
      <c r="C36" s="39" t="str">
        <f>入力用シート!C43&amp;"C/S"</f>
        <v>1C/S</v>
      </c>
      <c r="D36" s="41">
        <v>3</v>
      </c>
      <c r="E36" s="43">
        <f>入力用シート!E43</f>
        <v>6125</v>
      </c>
      <c r="F36" s="45">
        <f t="shared" ref="F36" si="6">D36*E36</f>
        <v>18375</v>
      </c>
    </row>
    <row r="37" spans="1:6" s="10" customFormat="1" ht="21" customHeight="1" thickBot="1">
      <c r="A37" s="35"/>
      <c r="B37" s="19" t="str">
        <f>"-"&amp;入力用シート!B44</f>
        <v>-Beryx splendens</v>
      </c>
      <c r="C37" s="40"/>
      <c r="D37" s="42"/>
      <c r="E37" s="44"/>
      <c r="F37" s="46"/>
    </row>
    <row r="38" spans="1:6" s="10" customFormat="1" ht="21" customHeight="1">
      <c r="A38" s="33" t="str">
        <f>入力用シート!A45</f>
        <v>26-28</v>
      </c>
      <c r="B38" s="11" t="str">
        <f>入力用シート!B45</f>
        <v>Fresh COMMON SCALLOP</v>
      </c>
      <c r="C38" s="39" t="str">
        <f>入力用シート!C45&amp;"C/S"</f>
        <v>3C/S</v>
      </c>
      <c r="D38" s="41">
        <v>3</v>
      </c>
      <c r="E38" s="43">
        <f>入力用シート!E45</f>
        <v>10815</v>
      </c>
      <c r="F38" s="45">
        <f t="shared" ref="F38" si="7">D38*E38</f>
        <v>32445</v>
      </c>
    </row>
    <row r="39" spans="1:6" s="10" customFormat="1" ht="21" customHeight="1" thickBot="1">
      <c r="A39" s="35"/>
      <c r="B39" s="19" t="str">
        <f>"-"&amp;入力用シート!B46</f>
        <v>-Patinopecten yessoensis</v>
      </c>
      <c r="C39" s="40"/>
      <c r="D39" s="42"/>
      <c r="E39" s="44"/>
      <c r="F39" s="46"/>
    </row>
    <row r="40" spans="1:6" s="10" customFormat="1" ht="21" customHeight="1">
      <c r="A40" s="33">
        <f>入力用シート!A47</f>
        <v>29</v>
      </c>
      <c r="B40" s="11" t="str">
        <f>入力用シート!B47</f>
        <v xml:space="preserve">Fresh SHORT-SPINED SEA URCHIN </v>
      </c>
      <c r="C40" s="39" t="str">
        <f>入力用シート!C47&amp;"C/S"</f>
        <v>1C/S</v>
      </c>
      <c r="D40" s="41">
        <v>1</v>
      </c>
      <c r="E40" s="43">
        <f>入力用シート!E47</f>
        <v>30000</v>
      </c>
      <c r="F40" s="45">
        <f t="shared" ref="F40" si="8">D40*E40</f>
        <v>30000</v>
      </c>
    </row>
    <row r="41" spans="1:6" s="10" customFormat="1" ht="21" customHeight="1" thickBot="1">
      <c r="A41" s="35"/>
      <c r="B41" s="19" t="str">
        <f>"-"&amp;入力用シート!B48</f>
        <v>-Strongylocentrotus intermedius</v>
      </c>
      <c r="C41" s="40"/>
      <c r="D41" s="42"/>
      <c r="E41" s="44"/>
      <c r="F41" s="46"/>
    </row>
    <row r="42" spans="1:6" s="10" customFormat="1" ht="21" customHeight="1">
      <c r="A42" s="33">
        <f>入力用シート!A49</f>
        <v>30</v>
      </c>
      <c r="B42" s="11" t="str">
        <f>入力用シート!B49</f>
        <v>Fresh THORNY HEAD</v>
      </c>
      <c r="C42" s="39" t="str">
        <f>入力用シート!C49&amp;"C/S"</f>
        <v>1C/S</v>
      </c>
      <c r="D42" s="41">
        <v>3</v>
      </c>
      <c r="E42" s="43">
        <f>入力用シート!E49</f>
        <v>11422</v>
      </c>
      <c r="F42" s="45">
        <f t="shared" ref="F42" si="9">D42*E42</f>
        <v>34266</v>
      </c>
    </row>
    <row r="43" spans="1:6" s="10" customFormat="1" ht="21" customHeight="1" thickBot="1">
      <c r="A43" s="35"/>
      <c r="B43" s="19" t="str">
        <f>"-"&amp;入力用シート!B50</f>
        <v>-Sebastolobus macrochir</v>
      </c>
      <c r="C43" s="40"/>
      <c r="D43" s="42"/>
      <c r="E43" s="44"/>
      <c r="F43" s="46"/>
    </row>
    <row r="44" spans="1:6" s="10" customFormat="1" ht="21" customHeight="1">
      <c r="A44" s="33" t="str">
        <f>入力用シート!A51</f>
        <v>31-33</v>
      </c>
      <c r="B44" s="11" t="str">
        <f>入力用シート!B51</f>
        <v>Fresh OYSTER</v>
      </c>
      <c r="C44" s="39" t="str">
        <f>入力用シート!C51&amp;"C/S"</f>
        <v>3C/S</v>
      </c>
      <c r="D44" s="41">
        <v>15</v>
      </c>
      <c r="E44" s="43">
        <f>入力用シート!E51</f>
        <v>1000</v>
      </c>
      <c r="F44" s="45">
        <f t="shared" ref="F44" si="10">D44*E44</f>
        <v>15000</v>
      </c>
    </row>
    <row r="45" spans="1:6" s="10" customFormat="1" ht="21" customHeight="1" thickBot="1">
      <c r="A45" s="35"/>
      <c r="B45" s="19" t="str">
        <f>"-"&amp;入力用シート!B52</f>
        <v>-Crassostrea gigas</v>
      </c>
      <c r="C45" s="40"/>
      <c r="D45" s="42"/>
      <c r="E45" s="44"/>
      <c r="F45" s="46"/>
    </row>
    <row r="46" spans="1:6" s="10" customFormat="1" ht="21" customHeight="1">
      <c r="A46" s="33">
        <f>入力用シート!A53</f>
        <v>36</v>
      </c>
      <c r="B46" s="11" t="str">
        <f>入力用シート!B53</f>
        <v>Fresh AYU</v>
      </c>
      <c r="C46" s="39" t="str">
        <f>入力用シート!C53&amp;"C/S"</f>
        <v>1C/S</v>
      </c>
      <c r="D46" s="41">
        <v>1</v>
      </c>
      <c r="E46" s="43">
        <f>入力用シート!E53</f>
        <v>5000</v>
      </c>
      <c r="F46" s="45">
        <f t="shared" ref="F46" si="11">D46*E46</f>
        <v>5000</v>
      </c>
    </row>
    <row r="47" spans="1:6" s="10" customFormat="1" ht="21" customHeight="1" thickBot="1">
      <c r="A47" s="35"/>
      <c r="B47" s="19" t="str">
        <f>"-"&amp;入力用シート!B54</f>
        <v>-Plecoglossus altivelis</v>
      </c>
      <c r="C47" s="40"/>
      <c r="D47" s="42"/>
      <c r="E47" s="44"/>
      <c r="F47" s="46"/>
    </row>
    <row r="48" spans="1:6" s="10" customFormat="1" ht="21" customHeight="1">
      <c r="A48" s="33">
        <f>入力用シート!A55</f>
        <v>37</v>
      </c>
      <c r="B48" s="11" t="str">
        <f>入力用シート!B55</f>
        <v>Fresh PINK SHRIMP</v>
      </c>
      <c r="C48" s="39" t="str">
        <f>入力用シート!C55&amp;"C/S"</f>
        <v>1C/S</v>
      </c>
      <c r="D48" s="41">
        <v>2</v>
      </c>
      <c r="E48" s="43">
        <f>入力用シート!E55</f>
        <v>1000</v>
      </c>
      <c r="F48" s="45">
        <f t="shared" ref="F48" si="12">D48*E48</f>
        <v>2000</v>
      </c>
    </row>
    <row r="49" spans="1:6" s="10" customFormat="1" ht="21" customHeight="1" thickBot="1">
      <c r="A49" s="35"/>
      <c r="B49" s="19" t="str">
        <f>"-"&amp;入力用シート!B56</f>
        <v>-Pandalus eous</v>
      </c>
      <c r="C49" s="40"/>
      <c r="D49" s="42"/>
      <c r="E49" s="44"/>
      <c r="F49" s="46"/>
    </row>
    <row r="50" spans="1:6" s="10" customFormat="1" ht="21" customHeight="1">
      <c r="A50" s="33">
        <f>入力用シート!A57</f>
        <v>38</v>
      </c>
      <c r="B50" s="11" t="str">
        <f>入力用シート!B57</f>
        <v>Fresh PACIFIC SAURY </v>
      </c>
      <c r="C50" s="39" t="str">
        <f>入力用シート!C57&amp;"C/S"</f>
        <v>2C/S</v>
      </c>
      <c r="D50" s="41">
        <v>2</v>
      </c>
      <c r="E50" s="43">
        <f>入力用シート!E57</f>
        <v>1000</v>
      </c>
      <c r="F50" s="45">
        <f t="shared" ref="F50" si="13">D50*E50</f>
        <v>2000</v>
      </c>
    </row>
    <row r="51" spans="1:6" s="10" customFormat="1" ht="21" customHeight="1" thickBot="1">
      <c r="A51" s="35"/>
      <c r="B51" s="19" t="str">
        <f>"-"&amp;入力用シート!B58</f>
        <v>-Cololabis saira </v>
      </c>
      <c r="C51" s="40"/>
      <c r="D51" s="42"/>
      <c r="E51" s="44"/>
      <c r="F51" s="46"/>
    </row>
    <row r="52" spans="1:6" ht="46" customHeight="1" thickBot="1">
      <c r="A52" s="12"/>
      <c r="B52" s="13" t="str">
        <f>"Origin :"&amp;入力用シート!B25</f>
        <v>Origin :japan</v>
      </c>
      <c r="C52" s="14"/>
      <c r="D52" s="12"/>
      <c r="E52" s="15"/>
      <c r="F52" s="15"/>
    </row>
    <row r="53" spans="1:6" ht="45" customHeight="1" thickBot="1">
      <c r="A53" s="15" t="s">
        <v>17</v>
      </c>
      <c r="B53" s="16"/>
      <c r="C53" s="14" t="str">
        <f>入力用シート!C59&amp;"C/S"</f>
        <v>37C/S</v>
      </c>
      <c r="D53" s="15" t="str">
        <f>入力用シート!D59&amp;"KG"</f>
        <v>168KG</v>
      </c>
      <c r="E53" s="15"/>
      <c r="F53" s="17">
        <f>SUM(F22:F51)</f>
        <v>917476</v>
      </c>
    </row>
    <row r="54" spans="1:6">
      <c r="A54" s="2"/>
    </row>
    <row r="55" spans="1:6" ht="39" customHeight="1">
      <c r="A55" s="5" t="str">
        <f>入力用シート!B7</f>
        <v>ORLANDO JAPAN CO., LTD</v>
      </c>
      <c r="D55" s="31" t="s">
        <v>83</v>
      </c>
      <c r="E55" s="31"/>
      <c r="F55" s="31"/>
    </row>
    <row r="56" spans="1:6" ht="39" customHeight="1">
      <c r="A56" s="5" t="s">
        <v>18</v>
      </c>
      <c r="D56" s="31" t="s">
        <v>84</v>
      </c>
      <c r="E56" s="31"/>
      <c r="F56" s="31"/>
    </row>
    <row r="57" spans="1:6">
      <c r="A57" s="2"/>
    </row>
    <row r="60" spans="1:6">
      <c r="A60" s="3" t="s">
        <v>19</v>
      </c>
    </row>
  </sheetData>
  <sheetProtection sheet="1" objects="1" scenarios="1"/>
  <mergeCells count="84">
    <mergeCell ref="A19:A21"/>
    <mergeCell ref="B19:B21"/>
    <mergeCell ref="A22:A23"/>
    <mergeCell ref="C22:C23"/>
    <mergeCell ref="D22:D23"/>
    <mergeCell ref="F22:F23"/>
    <mergeCell ref="A24:A25"/>
    <mergeCell ref="C24:C25"/>
    <mergeCell ref="D24:D25"/>
    <mergeCell ref="E24:E25"/>
    <mergeCell ref="F24:F25"/>
    <mergeCell ref="E22:E23"/>
    <mergeCell ref="A28:A29"/>
    <mergeCell ref="C28:C29"/>
    <mergeCell ref="D28:D29"/>
    <mergeCell ref="E28:E29"/>
    <mergeCell ref="F28:F29"/>
    <mergeCell ref="A26:A27"/>
    <mergeCell ref="C26:C27"/>
    <mergeCell ref="D26:D27"/>
    <mergeCell ref="E26:E27"/>
    <mergeCell ref="F26:F27"/>
    <mergeCell ref="A32:A33"/>
    <mergeCell ref="C32:C33"/>
    <mergeCell ref="D32:D33"/>
    <mergeCell ref="E32:E33"/>
    <mergeCell ref="F32:F33"/>
    <mergeCell ref="A30:A31"/>
    <mergeCell ref="C30:C31"/>
    <mergeCell ref="D30:D31"/>
    <mergeCell ref="E30:E31"/>
    <mergeCell ref="F30:F31"/>
    <mergeCell ref="A36:A37"/>
    <mergeCell ref="C36:C37"/>
    <mergeCell ref="D36:D37"/>
    <mergeCell ref="E36:E37"/>
    <mergeCell ref="F36:F37"/>
    <mergeCell ref="A34:A35"/>
    <mergeCell ref="C34:C35"/>
    <mergeCell ref="D34:D35"/>
    <mergeCell ref="E34:E35"/>
    <mergeCell ref="F34:F35"/>
    <mergeCell ref="A40:A41"/>
    <mergeCell ref="C40:C41"/>
    <mergeCell ref="D40:D41"/>
    <mergeCell ref="E40:E41"/>
    <mergeCell ref="F40:F41"/>
    <mergeCell ref="A38:A39"/>
    <mergeCell ref="C38:C39"/>
    <mergeCell ref="D38:D39"/>
    <mergeCell ref="E38:E39"/>
    <mergeCell ref="F38:F39"/>
    <mergeCell ref="A44:A45"/>
    <mergeCell ref="C44:C45"/>
    <mergeCell ref="D44:D45"/>
    <mergeCell ref="E44:E45"/>
    <mergeCell ref="F44:F45"/>
    <mergeCell ref="A42:A43"/>
    <mergeCell ref="C42:C43"/>
    <mergeCell ref="D42:D43"/>
    <mergeCell ref="E42:E43"/>
    <mergeCell ref="F42:F43"/>
    <mergeCell ref="F50:F51"/>
    <mergeCell ref="A46:A47"/>
    <mergeCell ref="C46:C47"/>
    <mergeCell ref="D46:D47"/>
    <mergeCell ref="E46:E47"/>
    <mergeCell ref="F46:F47"/>
    <mergeCell ref="D55:F55"/>
    <mergeCell ref="D56:F56"/>
    <mergeCell ref="A5:F5"/>
    <mergeCell ref="C19:C21"/>
    <mergeCell ref="D19:D21"/>
    <mergeCell ref="E19:E21"/>
    <mergeCell ref="F19:F21"/>
    <mergeCell ref="A48:A49"/>
    <mergeCell ref="C48:C49"/>
    <mergeCell ref="D48:D49"/>
    <mergeCell ref="E48:E49"/>
    <mergeCell ref="F48:F49"/>
    <mergeCell ref="A50:A51"/>
    <mergeCell ref="C50:C51"/>
    <mergeCell ref="D50:D51"/>
    <mergeCell ref="E50:E51"/>
  </mergeCells>
  <phoneticPr fontId="5"/>
  <pageMargins left="0.7" right="0.7" top="0.75" bottom="0.75" header="0.3" footer="0.3"/>
  <pageSetup paperSize="9" scale="4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70EF0-B7A1-434F-9437-4599BB52A6E3}">
  <dimension ref="A2:E60"/>
  <sheetViews>
    <sheetView tabSelected="1" view="pageLayout" zoomScaleNormal="100" workbookViewId="0">
      <selection activeCell="B1" sqref="B1"/>
    </sheetView>
  </sheetViews>
  <sheetFormatPr baseColWidth="10" defaultRowHeight="20"/>
  <cols>
    <col min="1" max="1" width="18.85546875" customWidth="1"/>
    <col min="2" max="2" width="65.42578125" customWidth="1"/>
    <col min="3" max="5" width="13.140625" customWidth="1"/>
  </cols>
  <sheetData>
    <row r="2" spans="1:5">
      <c r="A2" s="56" t="s">
        <v>97</v>
      </c>
      <c r="B2" s="56"/>
      <c r="C2" s="56"/>
      <c r="D2" s="56"/>
      <c r="E2" s="56"/>
    </row>
    <row r="3" spans="1:5">
      <c r="A3" s="56"/>
      <c r="B3" s="56"/>
      <c r="C3" s="56"/>
      <c r="D3" s="56"/>
      <c r="E3" s="56"/>
    </row>
    <row r="4" spans="1:5" ht="64" customHeight="1">
      <c r="A4" s="71" t="s">
        <v>98</v>
      </c>
      <c r="B4" s="72"/>
      <c r="C4" s="72"/>
      <c r="D4" s="72"/>
      <c r="E4" s="72"/>
    </row>
    <row r="5" spans="1:5" ht="21" thickBot="1"/>
    <row r="6" spans="1:5" ht="21" thickBot="1">
      <c r="A6" s="30" t="s">
        <v>27</v>
      </c>
      <c r="B6" s="53" t="s">
        <v>79</v>
      </c>
      <c r="C6" s="54"/>
      <c r="D6" s="54"/>
      <c r="E6" s="55"/>
    </row>
    <row r="7" spans="1:5" ht="21" thickBot="1">
      <c r="A7" s="30" t="s">
        <v>28</v>
      </c>
      <c r="B7" s="57" t="s">
        <v>20</v>
      </c>
      <c r="C7" s="57"/>
      <c r="D7" s="57"/>
      <c r="E7" s="57"/>
    </row>
    <row r="8" spans="1:5" ht="21" thickBot="1">
      <c r="A8" s="30" t="s">
        <v>29</v>
      </c>
      <c r="B8" s="57" t="s">
        <v>0</v>
      </c>
      <c r="C8" s="57"/>
      <c r="D8" s="57"/>
      <c r="E8" s="57"/>
    </row>
    <row r="9" spans="1:5" ht="21" thickBot="1">
      <c r="A9" s="30" t="s">
        <v>31</v>
      </c>
      <c r="B9" s="57" t="s">
        <v>30</v>
      </c>
      <c r="C9" s="57"/>
      <c r="D9" s="57"/>
      <c r="E9" s="57"/>
    </row>
    <row r="10" spans="1:5" ht="21" thickBot="1">
      <c r="A10" s="30" t="s">
        <v>32</v>
      </c>
      <c r="B10" s="57" t="s">
        <v>33</v>
      </c>
      <c r="C10" s="57"/>
      <c r="D10" s="57"/>
      <c r="E10" s="57"/>
    </row>
    <row r="11" spans="1:5" ht="21" thickBot="1">
      <c r="A11" s="30" t="s">
        <v>78</v>
      </c>
      <c r="B11" s="57" t="s">
        <v>34</v>
      </c>
      <c r="C11" s="57"/>
      <c r="D11" s="57"/>
      <c r="E11" s="57"/>
    </row>
    <row r="12" spans="1:5" ht="21" thickBot="1">
      <c r="A12" s="30" t="s">
        <v>35</v>
      </c>
      <c r="B12" s="58" t="s">
        <v>96</v>
      </c>
      <c r="C12" s="58"/>
      <c r="D12" s="58"/>
      <c r="E12" s="58"/>
    </row>
    <row r="13" spans="1:5" ht="21" thickBot="1">
      <c r="A13" s="30" t="s">
        <v>88</v>
      </c>
      <c r="B13" s="58" t="s">
        <v>80</v>
      </c>
      <c r="C13" s="58"/>
      <c r="D13" s="58"/>
      <c r="E13" s="58"/>
    </row>
    <row r="14" spans="1:5" ht="21" thickBot="1">
      <c r="A14" s="30" t="s">
        <v>36</v>
      </c>
      <c r="B14" s="57" t="s">
        <v>93</v>
      </c>
      <c r="C14" s="57"/>
      <c r="D14" s="57"/>
      <c r="E14" s="57"/>
    </row>
    <row r="15" spans="1:5" ht="21" thickBot="1">
      <c r="A15" s="30" t="s">
        <v>37</v>
      </c>
      <c r="B15" s="57" t="s">
        <v>38</v>
      </c>
      <c r="C15" s="57"/>
      <c r="D15" s="57"/>
      <c r="E15" s="57"/>
    </row>
    <row r="16" spans="1:5" ht="21" thickBot="1">
      <c r="A16" s="30" t="s">
        <v>87</v>
      </c>
      <c r="B16" s="57" t="s">
        <v>39</v>
      </c>
      <c r="C16" s="57"/>
      <c r="D16" s="57"/>
      <c r="E16" s="57"/>
    </row>
    <row r="17" spans="1:5" ht="21" thickBot="1">
      <c r="A17" s="30" t="s">
        <v>40</v>
      </c>
      <c r="B17" s="57" t="s">
        <v>41</v>
      </c>
      <c r="C17" s="57"/>
      <c r="D17" s="57"/>
      <c r="E17" s="57"/>
    </row>
    <row r="18" spans="1:5" ht="21" thickBot="1">
      <c r="A18" s="30" t="s">
        <v>42</v>
      </c>
      <c r="B18" s="57" t="s">
        <v>43</v>
      </c>
      <c r="C18" s="57"/>
      <c r="D18" s="57"/>
      <c r="E18" s="57"/>
    </row>
    <row r="19" spans="1:5" ht="21" thickBot="1">
      <c r="A19" s="30" t="s">
        <v>44</v>
      </c>
      <c r="B19" s="57" t="s">
        <v>45</v>
      </c>
      <c r="C19" s="57"/>
      <c r="D19" s="57"/>
      <c r="E19" s="57"/>
    </row>
    <row r="20" spans="1:5" ht="21" thickBot="1">
      <c r="A20" s="30" t="s">
        <v>91</v>
      </c>
      <c r="B20" s="57" t="s">
        <v>48</v>
      </c>
      <c r="C20" s="57"/>
      <c r="D20" s="57"/>
      <c r="E20" s="57"/>
    </row>
    <row r="21" spans="1:5" ht="21" thickBot="1">
      <c r="A21" s="30" t="s">
        <v>89</v>
      </c>
      <c r="B21" s="57" t="s">
        <v>47</v>
      </c>
      <c r="C21" s="57"/>
      <c r="D21" s="57"/>
      <c r="E21" s="57"/>
    </row>
    <row r="22" spans="1:5" ht="21" thickBot="1">
      <c r="A22" s="30" t="s">
        <v>92</v>
      </c>
      <c r="B22" s="57" t="s">
        <v>49</v>
      </c>
      <c r="C22" s="57"/>
      <c r="D22" s="57"/>
      <c r="E22" s="57"/>
    </row>
    <row r="23" spans="1:5" ht="21" thickBot="1">
      <c r="A23" s="30" t="s">
        <v>90</v>
      </c>
      <c r="B23" s="57" t="s">
        <v>46</v>
      </c>
      <c r="C23" s="57"/>
      <c r="D23" s="57"/>
      <c r="E23" s="57"/>
    </row>
    <row r="24" spans="1:5" ht="21" thickBot="1">
      <c r="A24" s="30" t="s">
        <v>51</v>
      </c>
      <c r="B24" s="57" t="s">
        <v>52</v>
      </c>
      <c r="C24" s="57"/>
      <c r="D24" s="57"/>
      <c r="E24" s="57"/>
    </row>
    <row r="25" spans="1:5" ht="21" thickBot="1">
      <c r="A25" s="30" t="s">
        <v>94</v>
      </c>
      <c r="B25" s="57" t="s">
        <v>95</v>
      </c>
      <c r="C25" s="57"/>
      <c r="D25" s="57"/>
      <c r="E25" s="57"/>
    </row>
    <row r="26" spans="1:5" ht="21" thickBot="1"/>
    <row r="27" spans="1:5" ht="20" customHeight="1">
      <c r="A27" s="65" t="s">
        <v>59</v>
      </c>
      <c r="B27" s="29" t="s">
        <v>81</v>
      </c>
      <c r="C27" s="65" t="s">
        <v>53</v>
      </c>
      <c r="D27" s="65" t="s">
        <v>54</v>
      </c>
      <c r="E27" s="67" t="s">
        <v>55</v>
      </c>
    </row>
    <row r="28" spans="1:5" ht="21" thickBot="1">
      <c r="A28" s="66"/>
      <c r="B28" s="20" t="s">
        <v>57</v>
      </c>
      <c r="C28" s="66"/>
      <c r="D28" s="66"/>
      <c r="E28" s="68"/>
    </row>
    <row r="29" spans="1:5">
      <c r="A29" s="69">
        <v>1</v>
      </c>
      <c r="B29" s="21" t="s">
        <v>73</v>
      </c>
      <c r="C29" s="59">
        <v>1</v>
      </c>
      <c r="D29" s="61">
        <v>70</v>
      </c>
      <c r="E29" s="63">
        <v>5265</v>
      </c>
    </row>
    <row r="30" spans="1:5" ht="21" thickBot="1">
      <c r="A30" s="70"/>
      <c r="B30" s="22" t="s">
        <v>58</v>
      </c>
      <c r="C30" s="60"/>
      <c r="D30" s="62"/>
      <c r="E30" s="64"/>
    </row>
    <row r="31" spans="1:5">
      <c r="A31" s="69" t="s">
        <v>85</v>
      </c>
      <c r="B31" s="23" t="s">
        <v>74</v>
      </c>
      <c r="C31" s="59">
        <v>5</v>
      </c>
      <c r="D31" s="61">
        <v>15</v>
      </c>
      <c r="E31" s="63">
        <v>15100</v>
      </c>
    </row>
    <row r="32" spans="1:5" ht="21" thickBot="1">
      <c r="A32" s="70"/>
      <c r="B32" s="24" t="s">
        <v>58</v>
      </c>
      <c r="C32" s="60"/>
      <c r="D32" s="62"/>
      <c r="E32" s="64"/>
    </row>
    <row r="33" spans="1:5">
      <c r="A33" s="69" t="s">
        <v>86</v>
      </c>
      <c r="B33" s="23" t="s">
        <v>1</v>
      </c>
      <c r="C33" s="59">
        <v>7</v>
      </c>
      <c r="D33" s="61">
        <v>21</v>
      </c>
      <c r="E33" s="63">
        <v>4105</v>
      </c>
    </row>
    <row r="34" spans="1:5" ht="21" thickBot="1">
      <c r="A34" s="70"/>
      <c r="B34" s="25" t="s">
        <v>60</v>
      </c>
      <c r="C34" s="60"/>
      <c r="D34" s="62"/>
      <c r="E34" s="64"/>
    </row>
    <row r="35" spans="1:5">
      <c r="A35" s="69" t="s">
        <v>2</v>
      </c>
      <c r="B35" s="23" t="s">
        <v>75</v>
      </c>
      <c r="C35" s="59">
        <v>4</v>
      </c>
      <c r="D35" s="61">
        <v>8</v>
      </c>
      <c r="E35" s="63">
        <v>4055</v>
      </c>
    </row>
    <row r="36" spans="1:5" ht="21" thickBot="1">
      <c r="A36" s="70"/>
      <c r="B36" s="24" t="s">
        <v>61</v>
      </c>
      <c r="C36" s="60"/>
      <c r="D36" s="62"/>
      <c r="E36" s="64"/>
    </row>
    <row r="37" spans="1:5">
      <c r="A37" s="69" t="s">
        <v>3</v>
      </c>
      <c r="B37" s="23" t="s">
        <v>76</v>
      </c>
      <c r="C37" s="59">
        <v>2</v>
      </c>
      <c r="D37" s="61">
        <v>3</v>
      </c>
      <c r="E37" s="63">
        <v>4775</v>
      </c>
    </row>
    <row r="38" spans="1:5" ht="21" thickBot="1">
      <c r="A38" s="70"/>
      <c r="B38" s="24" t="s">
        <v>62</v>
      </c>
      <c r="C38" s="60"/>
      <c r="D38" s="62"/>
      <c r="E38" s="64"/>
    </row>
    <row r="39" spans="1:5">
      <c r="A39" s="69" t="s">
        <v>4</v>
      </c>
      <c r="B39" s="23" t="s">
        <v>5</v>
      </c>
      <c r="C39" s="59">
        <v>3</v>
      </c>
      <c r="D39" s="61">
        <v>15</v>
      </c>
      <c r="E39" s="63">
        <v>2270</v>
      </c>
    </row>
    <row r="40" spans="1:5" ht="21" thickBot="1">
      <c r="A40" s="70"/>
      <c r="B40" s="25" t="s">
        <v>63</v>
      </c>
      <c r="C40" s="60"/>
      <c r="D40" s="62"/>
      <c r="E40" s="64"/>
    </row>
    <row r="41" spans="1:5">
      <c r="A41" s="69" t="s">
        <v>6</v>
      </c>
      <c r="B41" s="23" t="s">
        <v>7</v>
      </c>
      <c r="C41" s="59">
        <v>2</v>
      </c>
      <c r="D41" s="61">
        <v>6</v>
      </c>
      <c r="E41" s="63">
        <v>2720</v>
      </c>
    </row>
    <row r="42" spans="1:5" ht="21" thickBot="1">
      <c r="A42" s="70"/>
      <c r="B42" s="25" t="s">
        <v>64</v>
      </c>
      <c r="C42" s="60"/>
      <c r="D42" s="62"/>
      <c r="E42" s="64"/>
    </row>
    <row r="43" spans="1:5">
      <c r="A43" s="69">
        <v>25</v>
      </c>
      <c r="B43" s="23" t="s">
        <v>8</v>
      </c>
      <c r="C43" s="59">
        <v>1</v>
      </c>
      <c r="D43" s="61">
        <v>3</v>
      </c>
      <c r="E43" s="63">
        <v>6125</v>
      </c>
    </row>
    <row r="44" spans="1:5" ht="21" thickBot="1">
      <c r="A44" s="70"/>
      <c r="B44" s="25" t="s">
        <v>65</v>
      </c>
      <c r="C44" s="60"/>
      <c r="D44" s="62"/>
      <c r="E44" s="64"/>
    </row>
    <row r="45" spans="1:5">
      <c r="A45" s="69" t="s">
        <v>9</v>
      </c>
      <c r="B45" s="23" t="s">
        <v>77</v>
      </c>
      <c r="C45" s="59">
        <v>3</v>
      </c>
      <c r="D45" s="61">
        <v>3</v>
      </c>
      <c r="E45" s="63">
        <v>10815</v>
      </c>
    </row>
    <row r="46" spans="1:5" ht="21" thickBot="1">
      <c r="A46" s="70"/>
      <c r="B46" s="24" t="s">
        <v>66</v>
      </c>
      <c r="C46" s="60"/>
      <c r="D46" s="62"/>
      <c r="E46" s="64"/>
    </row>
    <row r="47" spans="1:5">
      <c r="A47" s="69">
        <v>29</v>
      </c>
      <c r="B47" s="26" t="s">
        <v>10</v>
      </c>
      <c r="C47" s="59">
        <v>1</v>
      </c>
      <c r="D47" s="61">
        <v>1</v>
      </c>
      <c r="E47" s="63">
        <v>30000</v>
      </c>
    </row>
    <row r="48" spans="1:5" ht="21" thickBot="1">
      <c r="A48" s="70"/>
      <c r="B48" s="24" t="s">
        <v>67</v>
      </c>
      <c r="C48" s="60"/>
      <c r="D48" s="62"/>
      <c r="E48" s="64"/>
    </row>
    <row r="49" spans="1:5">
      <c r="A49" s="69">
        <v>30</v>
      </c>
      <c r="B49" s="23" t="s">
        <v>11</v>
      </c>
      <c r="C49" s="59">
        <v>1</v>
      </c>
      <c r="D49" s="61">
        <v>3</v>
      </c>
      <c r="E49" s="63">
        <v>11422</v>
      </c>
    </row>
    <row r="50" spans="1:5" ht="21" thickBot="1">
      <c r="A50" s="70"/>
      <c r="B50" s="25" t="s">
        <v>68</v>
      </c>
      <c r="C50" s="60"/>
      <c r="D50" s="62"/>
      <c r="E50" s="64"/>
    </row>
    <row r="51" spans="1:5">
      <c r="A51" s="69" t="s">
        <v>12</v>
      </c>
      <c r="B51" s="26" t="s">
        <v>13</v>
      </c>
      <c r="C51" s="59">
        <v>3</v>
      </c>
      <c r="D51" s="61">
        <v>15</v>
      </c>
      <c r="E51" s="63">
        <v>1000</v>
      </c>
    </row>
    <row r="52" spans="1:5" ht="21" thickBot="1">
      <c r="A52" s="70"/>
      <c r="B52" s="24" t="s">
        <v>69</v>
      </c>
      <c r="C52" s="60"/>
      <c r="D52" s="62"/>
      <c r="E52" s="64"/>
    </row>
    <row r="53" spans="1:5">
      <c r="A53" s="69">
        <v>36</v>
      </c>
      <c r="B53" s="26" t="s">
        <v>14</v>
      </c>
      <c r="C53" s="59">
        <v>1</v>
      </c>
      <c r="D53" s="61">
        <v>1</v>
      </c>
      <c r="E53" s="63">
        <v>5000</v>
      </c>
    </row>
    <row r="54" spans="1:5" ht="21" thickBot="1">
      <c r="A54" s="70"/>
      <c r="B54" s="24" t="s">
        <v>70</v>
      </c>
      <c r="C54" s="60"/>
      <c r="D54" s="62"/>
      <c r="E54" s="64"/>
    </row>
    <row r="55" spans="1:5">
      <c r="A55" s="69">
        <v>37</v>
      </c>
      <c r="B55" s="26" t="s">
        <v>15</v>
      </c>
      <c r="C55" s="59">
        <v>1</v>
      </c>
      <c r="D55" s="61">
        <v>2</v>
      </c>
      <c r="E55" s="63">
        <v>1000</v>
      </c>
    </row>
    <row r="56" spans="1:5" ht="21" thickBot="1">
      <c r="A56" s="70"/>
      <c r="B56" s="24" t="s">
        <v>71</v>
      </c>
      <c r="C56" s="60"/>
      <c r="D56" s="62"/>
      <c r="E56" s="64"/>
    </row>
    <row r="57" spans="1:5">
      <c r="A57" s="69">
        <v>38</v>
      </c>
      <c r="B57" s="26" t="s">
        <v>16</v>
      </c>
      <c r="C57" s="59">
        <v>2</v>
      </c>
      <c r="D57" s="61">
        <v>2</v>
      </c>
      <c r="E57" s="63">
        <v>1000</v>
      </c>
    </row>
    <row r="58" spans="1:5" ht="21" thickBot="1">
      <c r="A58" s="70"/>
      <c r="B58" s="24" t="s">
        <v>72</v>
      </c>
      <c r="C58" s="60"/>
      <c r="D58" s="62"/>
      <c r="E58" s="64"/>
    </row>
    <row r="59" spans="1:5">
      <c r="A59" s="47" t="s">
        <v>82</v>
      </c>
      <c r="B59" s="27"/>
      <c r="C59" s="49">
        <f>SUM(C29:C58)</f>
        <v>37</v>
      </c>
      <c r="D59" s="51">
        <f>SUM(D29:D58)</f>
        <v>168</v>
      </c>
      <c r="E59" s="49"/>
    </row>
    <row r="60" spans="1:5" ht="21" thickBot="1">
      <c r="A60" s="48"/>
      <c r="B60" s="28"/>
      <c r="C60" s="50"/>
      <c r="D60" s="52"/>
      <c r="E60" s="50"/>
    </row>
  </sheetData>
  <mergeCells count="90">
    <mergeCell ref="B25:E25"/>
    <mergeCell ref="A4:E4"/>
    <mergeCell ref="A27:A28"/>
    <mergeCell ref="C27:C28"/>
    <mergeCell ref="D27:D28"/>
    <mergeCell ref="E27:E28"/>
    <mergeCell ref="A29:A30"/>
    <mergeCell ref="C29:C30"/>
    <mergeCell ref="D29:D30"/>
    <mergeCell ref="E29:E30"/>
    <mergeCell ref="A31:A32"/>
    <mergeCell ref="C31:C32"/>
    <mergeCell ref="D31:D32"/>
    <mergeCell ref="E31:E32"/>
    <mergeCell ref="A33:A34"/>
    <mergeCell ref="C33:C34"/>
    <mergeCell ref="D33:D34"/>
    <mergeCell ref="E33:E34"/>
    <mergeCell ref="A35:A36"/>
    <mergeCell ref="C35:C36"/>
    <mergeCell ref="D35:D36"/>
    <mergeCell ref="E35:E36"/>
    <mergeCell ref="A37:A38"/>
    <mergeCell ref="C37:C38"/>
    <mergeCell ref="D37:D38"/>
    <mergeCell ref="E37:E38"/>
    <mergeCell ref="A39:A40"/>
    <mergeCell ref="C39:C40"/>
    <mergeCell ref="D39:D40"/>
    <mergeCell ref="E39:E40"/>
    <mergeCell ref="A41:A42"/>
    <mergeCell ref="C41:C42"/>
    <mergeCell ref="D41:D42"/>
    <mergeCell ref="E41:E42"/>
    <mergeCell ref="A43:A44"/>
    <mergeCell ref="C43:C44"/>
    <mergeCell ref="D43:D44"/>
    <mergeCell ref="E43:E44"/>
    <mergeCell ref="A45:A46"/>
    <mergeCell ref="C45:C46"/>
    <mergeCell ref="D45:D46"/>
    <mergeCell ref="E45:E46"/>
    <mergeCell ref="A47:A48"/>
    <mergeCell ref="C47:C48"/>
    <mergeCell ref="D47:D48"/>
    <mergeCell ref="E47:E48"/>
    <mergeCell ref="A49:A50"/>
    <mergeCell ref="C49:C50"/>
    <mergeCell ref="D49:D50"/>
    <mergeCell ref="E49:E50"/>
    <mergeCell ref="A51:A52"/>
    <mergeCell ref="C51:C52"/>
    <mergeCell ref="D51:D52"/>
    <mergeCell ref="E51:E52"/>
    <mergeCell ref="A53:A54"/>
    <mergeCell ref="C53:C54"/>
    <mergeCell ref="D53:D54"/>
    <mergeCell ref="E53:E54"/>
    <mergeCell ref="A2:E3"/>
    <mergeCell ref="B19:E19"/>
    <mergeCell ref="B20:E20"/>
    <mergeCell ref="B21:E21"/>
    <mergeCell ref="B22:E22"/>
    <mergeCell ref="B13:E13"/>
    <mergeCell ref="B14:E14"/>
    <mergeCell ref="B15:E15"/>
    <mergeCell ref="B16:E16"/>
    <mergeCell ref="B17:E17"/>
    <mergeCell ref="B18:E18"/>
    <mergeCell ref="B7:E7"/>
    <mergeCell ref="B8:E8"/>
    <mergeCell ref="B9:E9"/>
    <mergeCell ref="B10:E10"/>
    <mergeCell ref="B11:E11"/>
    <mergeCell ref="A59:A60"/>
    <mergeCell ref="C59:C60"/>
    <mergeCell ref="D59:D60"/>
    <mergeCell ref="E59:E60"/>
    <mergeCell ref="B6:E6"/>
    <mergeCell ref="B23:E23"/>
    <mergeCell ref="B24:E24"/>
    <mergeCell ref="B12:E12"/>
    <mergeCell ref="A55:A56"/>
    <mergeCell ref="C55:C56"/>
    <mergeCell ref="D55:D56"/>
    <mergeCell ref="E55:E56"/>
    <mergeCell ref="A57:A58"/>
    <mergeCell ref="C57:C58"/>
    <mergeCell ref="D57:D58"/>
    <mergeCell ref="E57:E58"/>
  </mergeCells>
  <phoneticPr fontId="5"/>
  <pageMargins left="0.7" right="0.7" top="0.75" bottom="0.75" header="0.3" footer="0.3"/>
  <pageSetup paperSize="9" scale="56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invoiceテンプレート</vt:lpstr>
      <vt:lpstr>入力用シート</vt:lpstr>
      <vt:lpstr>invoiceテンプレート!_Hlk113040169</vt:lpstr>
      <vt:lpstr>invoiceテンプレート!_Hlk525685568</vt:lpstr>
      <vt:lpstr>invoiceテンプレート!_Hlk525687321</vt:lpstr>
      <vt:lpstr>invoiceテンプレート!_Hlk527377499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2022-11-02T09:52:28Z</cp:lastPrinted>
  <dcterms:created xsi:type="dcterms:W3CDTF">2022-11-02T09:43:48Z</dcterms:created>
  <dcterms:modified xsi:type="dcterms:W3CDTF">2022-11-09T00:50:08Z</dcterms:modified>
</cp:coreProperties>
</file>